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340" windowHeight="6030" activeTab="1"/>
  </bookViews>
  <sheets>
    <sheet name="BS" sheetId="1" r:id="rId1"/>
    <sheet name="P&amp;L" sheetId="2" r:id="rId2"/>
  </sheets>
  <externalReferences>
    <externalReference r:id="rId5"/>
    <externalReference r:id="rId6"/>
    <externalReference r:id="rId7"/>
  </externalReferences>
  <definedNames>
    <definedName name="_xlnm.Print_Area" localSheetId="0">'BS'!$A$1:$G$64</definedName>
    <definedName name="_xlnm.Print_Area" localSheetId="1">'P&amp;L'!$A$1:$E$38</definedName>
    <definedName name="Print_Area_MI">#REF!</definedName>
  </definedNames>
  <calcPr fullCalcOnLoad="1"/>
</workbook>
</file>

<file path=xl/sharedStrings.xml><?xml version="1.0" encoding="utf-8"?>
<sst xmlns="http://schemas.openxmlformats.org/spreadsheetml/2006/main" count="107" uniqueCount="79">
  <si>
    <t>HEITECH PADU BERHAD</t>
  </si>
  <si>
    <t>CONSOLIDATED INCOME STATEMENT</t>
  </si>
  <si>
    <t>FOR THE PERIOD ENDED 31 MARCH 2002</t>
  </si>
  <si>
    <t>UNAUDITED</t>
  </si>
  <si>
    <t>AUDITED</t>
  </si>
  <si>
    <t>31.3.2002</t>
  </si>
  <si>
    <t xml:space="preserve">31.3.2001 </t>
  </si>
  <si>
    <t>30.6.2001</t>
  </si>
  <si>
    <t>31.12.2001</t>
  </si>
  <si>
    <t>RM</t>
  </si>
  <si>
    <t>Revenue (Note A)</t>
  </si>
  <si>
    <t>Other Operating Income</t>
  </si>
  <si>
    <t>Staff Costs</t>
  </si>
  <si>
    <t>Depreciation and Ammortisation</t>
  </si>
  <si>
    <t>Other Operating Expenses</t>
  </si>
  <si>
    <t>Profit From Operations</t>
  </si>
  <si>
    <t>Finance Costs</t>
  </si>
  <si>
    <t>Share of profits of associated companies</t>
  </si>
  <si>
    <t>Profit before taxation</t>
  </si>
  <si>
    <t>Taxation</t>
  </si>
  <si>
    <t>Profit after taxation</t>
  </si>
  <si>
    <t>Minority interest</t>
  </si>
  <si>
    <t>Profit for the year</t>
  </si>
  <si>
    <t>Retained Profits Brought Forward</t>
  </si>
  <si>
    <t>Retained Profits Available For Appropriation</t>
  </si>
  <si>
    <t>Dividend</t>
  </si>
  <si>
    <t>Bonus Issue</t>
  </si>
  <si>
    <t>Retained Profits Carried Forward</t>
  </si>
  <si>
    <t>Weighted Number of Ordinary Shares                                   of RM1.00 each</t>
  </si>
  <si>
    <t>Basic Earnings Per Share ( RM )</t>
  </si>
  <si>
    <t>Note A:</t>
  </si>
  <si>
    <t>RM'000</t>
  </si>
  <si>
    <t>Net Revenue</t>
  </si>
  <si>
    <t>Gross Revenue</t>
  </si>
  <si>
    <t xml:space="preserve">CONSOLIDATED BALANCE SHEET </t>
  </si>
  <si>
    <t>AS AT 31 MARCH 2001</t>
  </si>
  <si>
    <t>31.3.2001</t>
  </si>
  <si>
    <t>CURRENT ASSETS</t>
  </si>
  <si>
    <t>Cash &amp; bank balances</t>
  </si>
  <si>
    <t>Fixed deposits</t>
  </si>
  <si>
    <t>Trade debtors</t>
  </si>
  <si>
    <t>Work in progress</t>
  </si>
  <si>
    <t>Other debtors &amp; prepayments</t>
  </si>
  <si>
    <t>Development expenditure</t>
  </si>
  <si>
    <t>Inventory &amp; Work in progress</t>
  </si>
  <si>
    <t>Due from holding company</t>
  </si>
  <si>
    <t>Due from fellow subsidiaries</t>
  </si>
  <si>
    <t>Due from associated company</t>
  </si>
  <si>
    <t>-</t>
  </si>
  <si>
    <t xml:space="preserve"> </t>
  </si>
  <si>
    <t>TOTAL CURRENT ASSETS</t>
  </si>
  <si>
    <t>CURRENT LIABILITIES</t>
  </si>
  <si>
    <t>Trade creditors</t>
  </si>
  <si>
    <t>Other creditors &amp; accruals</t>
  </si>
  <si>
    <t>Due to holding company</t>
  </si>
  <si>
    <t>Short term borrowings</t>
  </si>
  <si>
    <t>Dividend Payable</t>
  </si>
  <si>
    <t>TOTAL CURRENT LIABILITIES</t>
  </si>
  <si>
    <t>NET CURRENT ASSETS</t>
  </si>
  <si>
    <t>INVESTMENT IN SUBSIDIARIES</t>
  </si>
  <si>
    <t>INVESTMENT IN ASSOCIATED COMPANIES</t>
  </si>
  <si>
    <t>OTHER INVESTMENTS</t>
  </si>
  <si>
    <t>FIXED ASSETS</t>
  </si>
  <si>
    <t>HIRE PURCHASE CREDITORS</t>
  </si>
  <si>
    <t>DEFERRED INCOME</t>
  </si>
  <si>
    <t xml:space="preserve"> DEFERRED TAXATION</t>
  </si>
  <si>
    <t xml:space="preserve"> LONG TERM LOAN</t>
  </si>
  <si>
    <t>DEFERRED EXPENDITURE</t>
  </si>
  <si>
    <t>TOTAL ASSETS &amp; LIABILITIES</t>
  </si>
  <si>
    <t>FINANCED BY:</t>
  </si>
  <si>
    <t>Share capital</t>
  </si>
  <si>
    <t>Reserves on consolidation</t>
  </si>
  <si>
    <t>Share premium</t>
  </si>
  <si>
    <t>Retained profits / (accumulated losses)</t>
  </si>
  <si>
    <t>Shareholders' Funds</t>
  </si>
  <si>
    <t>MINORITY INTERESTS</t>
  </si>
  <si>
    <t>TOTAL SHAREHOLDERS' EQUITY</t>
  </si>
  <si>
    <t>NTA/share</t>
  </si>
  <si>
    <t>Preceding year corresponding quarter (Q1 of 2001) revenue were quoted on a net basis. Subsequently in Q2 of 2001, the accounting policy has changed to the gross basis for all sales of hardware and software as indicated in the Changes of Accounting Policies in Note 1 of the Notes to the Accounts. Should the treatment be applied to preceding year corresponding quarter, the results is as follows:</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</si>
</sst>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quot;$&quot;* #,##0_-;\-&quot;$&quot;* #,##0_-;_-&quot;$&quot;* &quot;-&quot;_-;_-@_-"/>
    <numFmt numFmtId="167" formatCode="_-&quot;$&quot;* #,##0.00_-;\-&quot;$&quot;* #,##0.00_-;_-&quot;$&quot;* &quot;-&quot;??_-;_-@_-"/>
    <numFmt numFmtId="168" formatCode="_(* #,##0_);_(* \(#,##0\);_(* &quot;-&quot;??_);_(@_)"/>
    <numFmt numFmtId="169" formatCode="0.0%"/>
    <numFmt numFmtId="170" formatCode="#,##0.000_);[Red]\(#,##0.000\)"/>
    <numFmt numFmtId="171" formatCode="_-* #,##0_-;\-* #,##0_-;_-* &quot;-&quot;??_-;_-@_-"/>
    <numFmt numFmtId="172" formatCode="0.00_)"/>
    <numFmt numFmtId="173" formatCode="0.000%"/>
    <numFmt numFmtId="174" formatCode="mmmm\ d\,\ yyyy"/>
    <numFmt numFmtId="175" formatCode="0.00%;\(0.00\)%"/>
    <numFmt numFmtId="176" formatCode="_(* #,##0.0_);_(* \(#,##0.0\);_(* &quot;-&quot;??_);_(@_)"/>
    <numFmt numFmtId="177" formatCode="_(* #,##0.0_);_(* \(#,##0.0\);_(* &quot;-&quot;?_);_(@_)"/>
    <numFmt numFmtId="178" formatCode="0.000"/>
    <numFmt numFmtId="179" formatCode="0.0"/>
    <numFmt numFmtId="180" formatCode="_(* #,##0.000_);_(* \(#,##0.000\);_(* &quot;-&quot;??_);_(@_)"/>
    <numFmt numFmtId="181" formatCode="_(* #,##0.0000_);_(* \(#,##0.0000\);_(* &quot;-&quot;??_);_(@_)"/>
    <numFmt numFmtId="182" formatCode="_(* #,##0.00000_);_(* \(#,##0.00000\);_(* &quot;-&quot;??_);_(@_)"/>
    <numFmt numFmtId="183" formatCode="_(* #,##0.000000_);_(* \(#,##0.000000\);_(* &quot;-&quot;??_);_(@_)"/>
    <numFmt numFmtId="184" formatCode="_(* #,##0.0000000_);_(* \(#,##0.0000000\);_(* &quot;-&quot;??_);_(@_)"/>
    <numFmt numFmtId="185" formatCode="_(* #,##0.00000000_);_(* \(#,##0.00000000\);_(* &quot;-&quot;??_);_(@_)"/>
    <numFmt numFmtId="186" formatCode="_(* #,##0.000000000_);_(* \(#,##0.000000000\);_(* &quot;-&quot;??_);_(@_)"/>
    <numFmt numFmtId="187" formatCode="_(* #,##0.0000000000_);_(* \(#,##0.0000000000\);_(* &quot;-&quot;??_);_(@_)"/>
    <numFmt numFmtId="188" formatCode="0.0000"/>
    <numFmt numFmtId="189" formatCode="0.00000"/>
  </numFmts>
  <fonts count="14">
    <font>
      <sz val="11"/>
      <name val="Book Antiqua"/>
      <family val="0"/>
    </font>
    <font>
      <b/>
      <sz val="11"/>
      <name val="Book Antiqua"/>
      <family val="0"/>
    </font>
    <font>
      <i/>
      <sz val="11"/>
      <name val="Book Antiqua"/>
      <family val="0"/>
    </font>
    <font>
      <b/>
      <i/>
      <sz val="11"/>
      <name val="Book Antiqua"/>
      <family val="0"/>
    </font>
    <font>
      <sz val="10"/>
      <name val="Courier"/>
      <family val="0"/>
    </font>
    <font>
      <sz val="10"/>
      <name val="Arial"/>
      <family val="0"/>
    </font>
    <font>
      <u val="single"/>
      <sz val="10"/>
      <color indexed="36"/>
      <name val="Arial"/>
      <family val="0"/>
    </font>
    <font>
      <sz val="8"/>
      <name val="Arial"/>
      <family val="2"/>
    </font>
    <font>
      <u val="single"/>
      <sz val="8.4"/>
      <color indexed="12"/>
      <name val="Arial"/>
      <family val="0"/>
    </font>
    <font>
      <b/>
      <i/>
      <sz val="16"/>
      <name val="Helv"/>
      <family val="0"/>
    </font>
    <font>
      <b/>
      <sz val="12"/>
      <name val="Times New Roman"/>
      <family val="1"/>
    </font>
    <font>
      <sz val="12"/>
      <name val="Times New Roman"/>
      <family val="1"/>
    </font>
    <font>
      <b/>
      <sz val="12"/>
      <name val="Book Antiqua"/>
      <family val="1"/>
    </font>
    <font>
      <sz val="12"/>
      <name val="Book Antiqua"/>
      <family val="1"/>
    </font>
  </fonts>
  <fills count="4">
    <fill>
      <patternFill/>
    </fill>
    <fill>
      <patternFill patternType="gray125"/>
    </fill>
    <fill>
      <patternFill patternType="solid">
        <fgColor indexed="22"/>
        <bgColor indexed="64"/>
      </patternFill>
    </fill>
    <fill>
      <patternFill patternType="solid">
        <fgColor indexed="26"/>
        <bgColor indexed="64"/>
      </patternFill>
    </fill>
  </fills>
  <borders count="5">
    <border>
      <left/>
      <right/>
      <top/>
      <bottom/>
      <diagonal/>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style="thin"/>
    </border>
  </borders>
  <cellStyleXfs count="3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Alignment="0" applyProtection="0"/>
    <xf numFmtId="44" fontId="0" fillId="0" borderId="0" applyFont="0" applyFill="0" applyBorder="0" applyAlignment="0" applyProtection="0"/>
    <xf numFmtId="42" fontId="0" fillId="0" borderId="0" applyFont="0" applyFill="0" applyBorder="0" applyAlignment="0" applyProtection="0"/>
    <xf numFmtId="175" fontId="4" fillId="0" borderId="0">
      <alignment/>
      <protection locked="0"/>
    </xf>
    <xf numFmtId="170" fontId="5" fillId="0" borderId="0">
      <alignment/>
      <protection locked="0"/>
    </xf>
    <xf numFmtId="0" fontId="6" fillId="0" borderId="0" applyNumberFormat="0" applyFill="0" applyBorder="0" applyAlignment="0" applyProtection="0"/>
    <xf numFmtId="38" fontId="7" fillId="2" borderId="0" applyNumberFormat="0" applyBorder="0" applyAlignment="0" applyProtection="0"/>
    <xf numFmtId="173" fontId="5" fillId="0" borderId="0">
      <alignment/>
      <protection locked="0"/>
    </xf>
    <xf numFmtId="173" fontId="5" fillId="0" borderId="0">
      <alignment/>
      <protection locked="0"/>
    </xf>
    <xf numFmtId="0" fontId="8" fillId="0" borderId="0" applyNumberFormat="0" applyFill="0" applyBorder="0" applyAlignment="0" applyProtection="0"/>
    <xf numFmtId="10" fontId="7" fillId="3" borderId="1" applyNumberFormat="0" applyBorder="0" applyAlignment="0" applyProtection="0"/>
    <xf numFmtId="172" fontId="9" fillId="0" borderId="0">
      <alignment/>
      <protection/>
    </xf>
    <xf numFmtId="9" fontId="0" fillId="0" borderId="0" applyFont="0" applyFill="0" applyBorder="0" applyAlignment="0" applyProtection="0"/>
    <xf numFmtId="10" fontId="5" fillId="0" borderId="0" applyFont="0" applyFill="0" applyBorder="0" applyAlignment="0" applyProtection="0"/>
    <xf numFmtId="173" fontId="5" fillId="0" borderId="2">
      <alignment/>
      <protection locked="0"/>
    </xf>
    <xf numFmtId="164"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7" fontId="5" fillId="0" borderId="0" applyFont="0" applyFill="0" applyBorder="0" applyAlignment="0" applyProtection="0"/>
  </cellStyleXfs>
  <cellXfs count="69">
    <xf numFmtId="0" fontId="0" fillId="0" borderId="0" xfId="0" applyAlignment="1">
      <alignment/>
    </xf>
    <xf numFmtId="168" fontId="10" fillId="0" borderId="0" xfId="15" applyNumberFormat="1" applyFont="1" applyAlignment="1">
      <alignment horizontal="left"/>
    </xf>
    <xf numFmtId="0" fontId="11" fillId="0" borderId="0" xfId="0" applyFont="1" applyAlignment="1">
      <alignment/>
    </xf>
    <xf numFmtId="168" fontId="11" fillId="0" borderId="0" xfId="15" applyNumberFormat="1" applyFont="1" applyAlignment="1">
      <alignment/>
    </xf>
    <xf numFmtId="168" fontId="10" fillId="0" borderId="0" xfId="15" applyNumberFormat="1" applyFont="1" applyAlignment="1" quotePrefix="1">
      <alignment horizontal="left"/>
    </xf>
    <xf numFmtId="9" fontId="11" fillId="0" borderId="0" xfId="28" applyFont="1" applyBorder="1" applyAlignment="1">
      <alignment/>
    </xf>
    <xf numFmtId="9" fontId="10" fillId="0" borderId="0" xfId="28" applyFont="1" applyBorder="1" applyAlignment="1">
      <alignment horizontal="center"/>
    </xf>
    <xf numFmtId="9" fontId="11" fillId="0" borderId="0" xfId="28" applyFont="1" applyBorder="1" applyAlignment="1">
      <alignment horizontal="center"/>
    </xf>
    <xf numFmtId="0" fontId="10" fillId="0" borderId="0" xfId="0" applyFont="1" applyAlignment="1">
      <alignment horizontal="center"/>
    </xf>
    <xf numFmtId="168" fontId="10" fillId="0" borderId="0" xfId="15" applyNumberFormat="1" applyFont="1" applyBorder="1" applyAlignment="1">
      <alignment/>
    </xf>
    <xf numFmtId="0" fontId="10" fillId="0" borderId="0" xfId="0" applyFont="1" applyAlignment="1">
      <alignment horizontal="right"/>
    </xf>
    <xf numFmtId="168" fontId="11" fillId="0" borderId="0" xfId="15" applyNumberFormat="1" applyFont="1" applyBorder="1" applyAlignment="1">
      <alignment/>
    </xf>
    <xf numFmtId="168" fontId="10" fillId="0" borderId="3" xfId="15" applyNumberFormat="1" applyFont="1" applyBorder="1" applyAlignment="1">
      <alignment horizontal="center"/>
    </xf>
    <xf numFmtId="168" fontId="11" fillId="0" borderId="0" xfId="15" applyNumberFormat="1" applyFont="1" applyBorder="1" applyAlignment="1">
      <alignment horizontal="center"/>
    </xf>
    <xf numFmtId="15" fontId="12" fillId="0" borderId="3" xfId="0" applyNumberFormat="1" applyFont="1" applyBorder="1" applyAlignment="1">
      <alignment horizontal="center"/>
    </xf>
    <xf numFmtId="0" fontId="13" fillId="0" borderId="0" xfId="0" applyNumberFormat="1" applyFont="1" applyAlignment="1">
      <alignment/>
    </xf>
    <xf numFmtId="168" fontId="12" fillId="0" borderId="3" xfId="15" applyNumberFormat="1" applyFont="1" applyBorder="1" applyAlignment="1">
      <alignment horizontal="center"/>
    </xf>
    <xf numFmtId="168" fontId="10" fillId="0" borderId="0" xfId="15" applyNumberFormat="1" applyFont="1" applyBorder="1" applyAlignment="1">
      <alignment horizontal="center"/>
    </xf>
    <xf numFmtId="0" fontId="11" fillId="0" borderId="0" xfId="0" applyFont="1" applyAlignment="1">
      <alignment horizontal="center"/>
    </xf>
    <xf numFmtId="168" fontId="11" fillId="0" borderId="0" xfId="15" applyNumberFormat="1" applyFont="1" applyAlignment="1">
      <alignment horizontal="center"/>
    </xf>
    <xf numFmtId="168" fontId="11" fillId="0" borderId="0" xfId="15" applyNumberFormat="1" applyFont="1" applyBorder="1" applyAlignment="1">
      <alignment wrapText="1"/>
    </xf>
    <xf numFmtId="37" fontId="11" fillId="0" borderId="0" xfId="0" applyNumberFormat="1" applyFont="1" applyBorder="1" applyAlignment="1">
      <alignment horizontal="right"/>
    </xf>
    <xf numFmtId="0" fontId="11" fillId="0" borderId="0" xfId="0" applyFont="1" applyBorder="1" applyAlignment="1">
      <alignment/>
    </xf>
    <xf numFmtId="168" fontId="11" fillId="0" borderId="3" xfId="15" applyNumberFormat="1" applyFont="1" applyBorder="1" applyAlignment="1">
      <alignment/>
    </xf>
    <xf numFmtId="37" fontId="11" fillId="0" borderId="3" xfId="0" applyNumberFormat="1" applyFont="1" applyBorder="1" applyAlignment="1">
      <alignment horizontal="right"/>
    </xf>
    <xf numFmtId="37" fontId="11" fillId="0" borderId="0" xfId="0" applyNumberFormat="1" applyFont="1" applyAlignment="1">
      <alignment/>
    </xf>
    <xf numFmtId="37" fontId="11" fillId="0" borderId="3" xfId="0" applyNumberFormat="1" applyFont="1" applyBorder="1" applyAlignment="1">
      <alignment/>
    </xf>
    <xf numFmtId="168" fontId="11" fillId="0" borderId="0" xfId="15" applyNumberFormat="1" applyFont="1" applyAlignment="1">
      <alignment wrapText="1"/>
    </xf>
    <xf numFmtId="37" fontId="11" fillId="0" borderId="2" xfId="0" applyNumberFormat="1" applyFont="1" applyBorder="1" applyAlignment="1">
      <alignment/>
    </xf>
    <xf numFmtId="168" fontId="11" fillId="0" borderId="2" xfId="15" applyNumberFormat="1" applyFont="1" applyBorder="1" applyAlignment="1">
      <alignment/>
    </xf>
    <xf numFmtId="0" fontId="11" fillId="0" borderId="0" xfId="0" applyFont="1" applyAlignment="1">
      <alignment wrapText="1"/>
    </xf>
    <xf numFmtId="39" fontId="11" fillId="0" borderId="0" xfId="0" applyNumberFormat="1" applyFont="1" applyAlignment="1">
      <alignment/>
    </xf>
    <xf numFmtId="0" fontId="10" fillId="0" borderId="0" xfId="0" applyFont="1" applyAlignment="1">
      <alignment/>
    </xf>
    <xf numFmtId="0" fontId="0" fillId="0" borderId="0" xfId="0" applyFont="1" applyAlignment="1">
      <alignment/>
    </xf>
    <xf numFmtId="168" fontId="0" fillId="0" borderId="0" xfId="15" applyNumberFormat="1" applyFont="1" applyAlignment="1">
      <alignment/>
    </xf>
    <xf numFmtId="168" fontId="1" fillId="0" borderId="0" xfId="15" applyNumberFormat="1" applyFont="1" applyBorder="1" applyAlignment="1">
      <alignment horizontal="left"/>
    </xf>
    <xf numFmtId="168" fontId="1" fillId="0" borderId="0" xfId="15" applyNumberFormat="1" applyFont="1" applyBorder="1" applyAlignment="1" quotePrefix="1">
      <alignment horizontal="left"/>
    </xf>
    <xf numFmtId="168" fontId="0" fillId="0" borderId="0" xfId="15" applyNumberFormat="1" applyFont="1" applyAlignment="1">
      <alignment horizontal="right"/>
    </xf>
    <xf numFmtId="168" fontId="1" fillId="0" borderId="0" xfId="15" applyNumberFormat="1" applyFont="1" applyAlignment="1">
      <alignment horizontal="right"/>
    </xf>
    <xf numFmtId="0" fontId="1" fillId="0" borderId="0" xfId="0" applyFont="1" applyAlignment="1">
      <alignment horizontal="right"/>
    </xf>
    <xf numFmtId="168" fontId="1" fillId="0" borderId="0" xfId="15" applyNumberFormat="1" applyFont="1" applyAlignment="1">
      <alignment/>
    </xf>
    <xf numFmtId="9" fontId="0" fillId="0" borderId="0" xfId="28" applyFont="1" applyAlignment="1">
      <alignment horizontal="left"/>
    </xf>
    <xf numFmtId="9" fontId="1" fillId="0" borderId="3" xfId="28" applyFont="1" applyBorder="1" applyAlignment="1">
      <alignment horizontal="right"/>
    </xf>
    <xf numFmtId="15" fontId="1" fillId="0" borderId="3" xfId="0" applyNumberFormat="1" applyFont="1" applyBorder="1" applyAlignment="1">
      <alignment horizontal="right"/>
    </xf>
    <xf numFmtId="0" fontId="0" fillId="0" borderId="0" xfId="0" applyNumberFormat="1" applyFont="1" applyAlignment="1">
      <alignment/>
    </xf>
    <xf numFmtId="168" fontId="1" fillId="0" borderId="3" xfId="15" applyNumberFormat="1" applyFont="1" applyBorder="1" applyAlignment="1">
      <alignment horizontal="center"/>
    </xf>
    <xf numFmtId="0" fontId="1" fillId="0" borderId="3" xfId="0" applyNumberFormat="1" applyFont="1" applyBorder="1" applyAlignment="1">
      <alignment horizontal="right"/>
    </xf>
    <xf numFmtId="9" fontId="0" fillId="0" borderId="0" xfId="28" applyFont="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68" fontId="0" fillId="0" borderId="0" xfId="15" applyNumberFormat="1" applyFont="1" applyAlignment="1">
      <alignment horizontal="center"/>
    </xf>
    <xf numFmtId="168" fontId="1" fillId="0" borderId="0" xfId="15" applyNumberFormat="1" applyFont="1" applyAlignment="1">
      <alignment horizontal="left"/>
    </xf>
    <xf numFmtId="168" fontId="0" fillId="0" borderId="0" xfId="15" applyNumberFormat="1" applyFont="1" applyAlignment="1">
      <alignment horizontal="left"/>
    </xf>
    <xf numFmtId="168" fontId="0" fillId="0" borderId="0" xfId="15" applyNumberFormat="1" applyFont="1" applyAlignment="1" quotePrefix="1">
      <alignment horizontal="left"/>
    </xf>
    <xf numFmtId="37" fontId="0" fillId="0" borderId="0" xfId="0" applyNumberFormat="1" applyFont="1" applyAlignment="1">
      <alignment/>
    </xf>
    <xf numFmtId="37" fontId="0" fillId="0" borderId="0" xfId="0" applyNumberFormat="1" applyFont="1" applyAlignment="1">
      <alignment horizontal="center"/>
    </xf>
    <xf numFmtId="37" fontId="0" fillId="0" borderId="4" xfId="0" applyNumberFormat="1" applyFont="1" applyBorder="1" applyAlignment="1">
      <alignment/>
    </xf>
    <xf numFmtId="168" fontId="0" fillId="0" borderId="4" xfId="15" applyNumberFormat="1" applyFont="1" applyBorder="1" applyAlignment="1">
      <alignment/>
    </xf>
    <xf numFmtId="37" fontId="0" fillId="0" borderId="0" xfId="0" applyNumberFormat="1" applyFont="1" applyBorder="1" applyAlignment="1">
      <alignment/>
    </xf>
    <xf numFmtId="37" fontId="0" fillId="0" borderId="0" xfId="0" applyNumberFormat="1" applyFont="1" applyAlignment="1">
      <alignment horizontal="right"/>
    </xf>
    <xf numFmtId="0" fontId="0" fillId="0" borderId="0" xfId="0" applyFont="1" applyAlignment="1">
      <alignment horizontal="left"/>
    </xf>
    <xf numFmtId="37" fontId="0" fillId="0" borderId="2" xfId="0" applyNumberFormat="1" applyFont="1" applyBorder="1" applyAlignment="1">
      <alignment/>
    </xf>
    <xf numFmtId="168" fontId="0" fillId="0" borderId="2" xfId="15" applyNumberFormat="1" applyFont="1" applyBorder="1" applyAlignment="1">
      <alignment/>
    </xf>
    <xf numFmtId="168" fontId="1" fillId="0" borderId="3" xfId="15" applyNumberFormat="1" applyFont="1" applyBorder="1" applyAlignment="1">
      <alignment horizontal="right"/>
    </xf>
    <xf numFmtId="168" fontId="0" fillId="0" borderId="3" xfId="15" applyNumberFormat="1" applyFont="1" applyBorder="1" applyAlignment="1">
      <alignment/>
    </xf>
    <xf numFmtId="37" fontId="0" fillId="0" borderId="3" xfId="0" applyNumberFormat="1" applyFont="1" applyBorder="1" applyAlignment="1">
      <alignment/>
    </xf>
    <xf numFmtId="2" fontId="0" fillId="0" borderId="0" xfId="0" applyNumberFormat="1" applyFont="1" applyAlignment="1">
      <alignment/>
    </xf>
    <xf numFmtId="43" fontId="0" fillId="0" borderId="0" xfId="15" applyFont="1" applyAlignment="1">
      <alignment/>
    </xf>
    <xf numFmtId="0" fontId="0" fillId="0" borderId="0" xfId="0" applyFont="1" applyAlignment="1">
      <alignment horizontal="left" wrapText="1"/>
    </xf>
  </cellXfs>
  <cellStyles count="21">
    <cellStyle name="Normal" xfId="0"/>
    <cellStyle name="Comma" xfId="15"/>
    <cellStyle name="Comma [0]" xfId="16"/>
    <cellStyle name="Currency" xfId="17"/>
    <cellStyle name="Currency [0]" xfId="18"/>
    <cellStyle name="Date" xfId="19"/>
    <cellStyle name="Fixed" xfId="20"/>
    <cellStyle name="Followed Hyperlink" xfId="21"/>
    <cellStyle name="Grey" xfId="22"/>
    <cellStyle name="Heading1" xfId="23"/>
    <cellStyle name="Heading2" xfId="24"/>
    <cellStyle name="Hyperlink" xfId="25"/>
    <cellStyle name="Input [yellow]" xfId="26"/>
    <cellStyle name="Normal - Style1" xfId="27"/>
    <cellStyle name="Percent" xfId="28"/>
    <cellStyle name="Percent [2]" xfId="29"/>
    <cellStyle name="Total" xfId="30"/>
    <cellStyle name="Tusental (0)_pldt" xfId="31"/>
    <cellStyle name="Tusental_pldt" xfId="32"/>
    <cellStyle name="Valuta (0)_pldt" xfId="33"/>
    <cellStyle name="Valuta_pldt" xfId="3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onsol-MAR20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1\ADMINI~1\LOCALS~1\Temp\c.lotus.notes.data\KLSE%20Announcement-%201st%20Qtr%202001\Consol%20March%2020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1\ADMINI~1\LOCALS~1\Temp\c.lotus.notes.data\KLSE%20Announcement-%201st%20Qtr%202001\Consol%20Balance%20Sheet%20and%20P&amp;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000"/>
      <sheetName val="BS"/>
      <sheetName val="P&amp;L"/>
      <sheetName val="Sheet2"/>
      <sheetName val="KLSE"/>
      <sheetName val="Quarterly consol"/>
      <sheetName val="&lt;cje&gt;"/>
      <sheetName val="CF-1|2"/>
      <sheetName val="CF-3"/>
      <sheetName val="CF-10"/>
      <sheetName val="CF Disc"/>
      <sheetName val="Co CF"/>
      <sheetName val="Group CF"/>
      <sheetName val="CF-4|summary"/>
      <sheetName val="CF-4"/>
      <sheetName val="CF-4-1"/>
      <sheetName val="CF-4-3-MM"/>
      <sheetName val="CF-4-4-MI"/>
      <sheetName val="CF-4-2"/>
      <sheetName val="CF-5-Notes"/>
      <sheetName val="CF-6-FA"/>
      <sheetName val="CF-23(PNTA)"/>
      <sheetName val="Sheet1"/>
    </sheetNames>
    <sheetDataSet>
      <sheetData sheetId="7">
        <row r="10">
          <cell r="W10">
            <v>13189456</v>
          </cell>
        </row>
        <row r="11">
          <cell r="W11">
            <v>60644032</v>
          </cell>
        </row>
        <row r="12">
          <cell r="W12">
            <v>2006021</v>
          </cell>
        </row>
        <row r="13">
          <cell r="W13">
            <v>41047639</v>
          </cell>
        </row>
        <row r="14">
          <cell r="W14">
            <v>38932213</v>
          </cell>
        </row>
        <row r="15">
          <cell r="W15">
            <v>0</v>
          </cell>
        </row>
        <row r="17">
          <cell r="W17">
            <v>0</v>
          </cell>
        </row>
        <row r="19">
          <cell r="W19">
            <v>721863</v>
          </cell>
        </row>
        <row r="20">
          <cell r="W20">
            <v>226727</v>
          </cell>
        </row>
        <row r="21">
          <cell r="W21">
            <v>18232</v>
          </cell>
        </row>
        <row r="22">
          <cell r="W22">
            <v>9509364</v>
          </cell>
        </row>
        <row r="23">
          <cell r="W23">
            <v>773863</v>
          </cell>
        </row>
        <row r="27">
          <cell r="W27">
            <v>15962893</v>
          </cell>
        </row>
        <row r="28">
          <cell r="W28">
            <v>45286598</v>
          </cell>
        </row>
        <row r="31">
          <cell r="W31">
            <v>1255528</v>
          </cell>
        </row>
        <row r="32">
          <cell r="W32">
            <v>0</v>
          </cell>
        </row>
        <row r="33">
          <cell r="W33">
            <v>716991</v>
          </cell>
        </row>
        <row r="34">
          <cell r="W34">
            <v>1297453</v>
          </cell>
        </row>
        <row r="35">
          <cell r="W35">
            <v>0</v>
          </cell>
        </row>
        <row r="36">
          <cell r="W36">
            <v>17564679</v>
          </cell>
        </row>
        <row r="37">
          <cell r="W37">
            <v>3125001</v>
          </cell>
        </row>
        <row r="46">
          <cell r="W46">
            <v>2620615.9</v>
          </cell>
        </row>
        <row r="47">
          <cell r="W47">
            <v>10381882</v>
          </cell>
        </row>
        <row r="48">
          <cell r="W48">
            <v>59941812</v>
          </cell>
        </row>
        <row r="51">
          <cell r="W51">
            <v>-4601000</v>
          </cell>
        </row>
        <row r="52">
          <cell r="W52">
            <v>-2569111</v>
          </cell>
        </row>
        <row r="54">
          <cell r="W54">
            <v>3861170</v>
          </cell>
        </row>
        <row r="58">
          <cell r="W58">
            <v>80000000</v>
          </cell>
        </row>
        <row r="60">
          <cell r="W60">
            <v>227579</v>
          </cell>
        </row>
        <row r="61">
          <cell r="W61">
            <v>16500000</v>
          </cell>
        </row>
        <row r="62">
          <cell r="W62">
            <v>53659798.095</v>
          </cell>
        </row>
        <row r="65">
          <cell r="W65">
            <v>1108258.805</v>
          </cell>
        </row>
      </sheetData>
      <sheetData sheetId="8">
        <row r="10">
          <cell r="W10">
            <v>49048421</v>
          </cell>
        </row>
        <row r="12">
          <cell r="W12">
            <v>-5845645</v>
          </cell>
        </row>
        <row r="13">
          <cell r="W13">
            <v>-3082455</v>
          </cell>
        </row>
        <row r="14">
          <cell r="W14">
            <v>-7550892</v>
          </cell>
        </row>
        <row r="15">
          <cell r="W15">
            <v>-13253933</v>
          </cell>
        </row>
        <row r="17">
          <cell r="W17">
            <v>935030</v>
          </cell>
        </row>
        <row r="20">
          <cell r="W20">
            <v>-6584842</v>
          </cell>
        </row>
        <row r="21">
          <cell r="W21">
            <v>-2304232</v>
          </cell>
        </row>
        <row r="22">
          <cell r="W22">
            <v>-264092</v>
          </cell>
        </row>
        <row r="23">
          <cell r="W23">
            <v>-43296</v>
          </cell>
        </row>
        <row r="24">
          <cell r="W24">
            <v>-635332</v>
          </cell>
        </row>
        <row r="25">
          <cell r="W25">
            <v>-1187720</v>
          </cell>
        </row>
        <row r="26">
          <cell r="W26">
            <v>-351589</v>
          </cell>
        </row>
        <row r="28">
          <cell r="W28">
            <v>-360488</v>
          </cell>
        </row>
        <row r="30">
          <cell r="W30">
            <v>846922.9</v>
          </cell>
        </row>
        <row r="32">
          <cell r="W32">
            <v>-2555681</v>
          </cell>
        </row>
        <row r="35">
          <cell r="W35">
            <v>178241.195</v>
          </cell>
        </row>
      </sheetData>
      <sheetData sheetId="9">
        <row r="37">
          <cell r="X37">
            <v>46671380</v>
          </cell>
        </row>
        <row r="39">
          <cell r="X39">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000"/>
      <sheetName val="Budgetvsactual"/>
      <sheetName val="CF-1|2"/>
      <sheetName val="CF-3"/>
      <sheetName val="CF-10"/>
      <sheetName val="CF-11"/>
      <sheetName val="CF-4|summary"/>
      <sheetName val="CF-4"/>
      <sheetName val="CF-4-1"/>
      <sheetName val="CF-4-2"/>
      <sheetName val="CF-4-3"/>
      <sheetName val="CF-4-4"/>
      <sheetName val="CF-5"/>
      <sheetName val="CF-5 Prioryr"/>
      <sheetName val="CF-6"/>
      <sheetName val="CF-22"/>
      <sheetName val="CF-23"/>
      <sheetName val="cya1"/>
      <sheetName val="CYA"/>
    </sheetNames>
    <sheetDataSet>
      <sheetData sheetId="2">
        <row r="10">
          <cell r="V10">
            <v>3239829</v>
          </cell>
        </row>
        <row r="11">
          <cell r="V11">
            <v>118878235</v>
          </cell>
        </row>
        <row r="12">
          <cell r="V12">
            <v>28803664</v>
          </cell>
        </row>
        <row r="13">
          <cell r="V13">
            <v>44150890</v>
          </cell>
        </row>
        <row r="14">
          <cell r="V14">
            <v>180939</v>
          </cell>
        </row>
        <row r="17">
          <cell r="V17">
            <v>300</v>
          </cell>
        </row>
        <row r="18">
          <cell r="V18">
            <v>24226</v>
          </cell>
        </row>
        <row r="23">
          <cell r="V23">
            <v>26330906</v>
          </cell>
        </row>
        <row r="24">
          <cell r="V24">
            <v>55750668</v>
          </cell>
        </row>
        <row r="30">
          <cell r="V30">
            <v>781460</v>
          </cell>
        </row>
        <row r="31">
          <cell r="V31">
            <v>11200000</v>
          </cell>
        </row>
        <row r="32">
          <cell r="V32">
            <v>15185473</v>
          </cell>
        </row>
        <row r="33">
          <cell r="V33">
            <v>125001</v>
          </cell>
        </row>
        <row r="41">
          <cell r="V41">
            <v>1203903.7</v>
          </cell>
        </row>
        <row r="42">
          <cell r="V42">
            <v>8152645</v>
          </cell>
        </row>
        <row r="43">
          <cell r="V43">
            <v>35838663</v>
          </cell>
        </row>
        <row r="46">
          <cell r="V46">
            <v>-3189600</v>
          </cell>
        </row>
        <row r="47">
          <cell r="V47">
            <v>-6728778</v>
          </cell>
        </row>
        <row r="49">
          <cell r="V49">
            <v>5267522</v>
          </cell>
        </row>
        <row r="53">
          <cell r="V53">
            <v>80000000</v>
          </cell>
        </row>
        <row r="54">
          <cell r="V54">
            <v>227581</v>
          </cell>
        </row>
        <row r="55">
          <cell r="V55">
            <v>16500000</v>
          </cell>
        </row>
        <row r="56">
          <cell r="V56">
            <v>30203321.36</v>
          </cell>
        </row>
        <row r="59">
          <cell r="V59">
            <v>1385716.7300000007</v>
          </cell>
        </row>
      </sheetData>
      <sheetData sheetId="3">
        <row r="10">
          <cell r="U10">
            <v>32845116.25</v>
          </cell>
        </row>
        <row r="19">
          <cell r="U19">
            <v>103758.70000000001</v>
          </cell>
        </row>
        <row r="21">
          <cell r="U21">
            <v>-3343223.75</v>
          </cell>
        </row>
        <row r="23">
          <cell r="U23">
            <v>1291777.16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sheet"/>
      <sheetName val="p&amp;l"/>
      <sheetName val="statementofequity"/>
    </sheetNames>
    <sheetDataSet>
      <sheetData sheetId="0">
        <row r="15">
          <cell r="V15">
            <v>0</v>
          </cell>
        </row>
        <row r="16">
          <cell r="V16">
            <v>0</v>
          </cell>
        </row>
        <row r="27">
          <cell r="V27">
            <v>0</v>
          </cell>
        </row>
        <row r="39">
          <cell r="V39">
            <v>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4"/>
  <sheetViews>
    <sheetView view="pageBreakPreview" zoomScale="60" workbookViewId="0" topLeftCell="A38">
      <selection activeCell="A42" sqref="A39:A42"/>
    </sheetView>
  </sheetViews>
  <sheetFormatPr defaultColWidth="9.00390625" defaultRowHeight="16.5"/>
  <cols>
    <col min="1" max="1" width="44.875" style="33" customWidth="1"/>
    <col min="2" max="2" width="15.00390625" style="33" customWidth="1"/>
    <col min="3" max="3" width="4.25390625" style="33" hidden="1" customWidth="1"/>
    <col min="4" max="4" width="14.125" style="33" hidden="1" customWidth="1"/>
    <col min="5" max="5" width="3.375" style="33" customWidth="1"/>
    <col min="6" max="6" width="14.625" style="34" customWidth="1"/>
    <col min="7" max="7" width="9.50390625" style="33" customWidth="1"/>
    <col min="8" max="8" width="15.375" style="33" hidden="1" customWidth="1"/>
    <col min="9" max="16384" width="9.00390625" style="33" customWidth="1"/>
  </cols>
  <sheetData>
    <row r="1" spans="1:3" ht="16.5">
      <c r="A1" s="35" t="s">
        <v>0</v>
      </c>
      <c r="B1" s="35"/>
      <c r="C1" s="35"/>
    </row>
    <row r="2" spans="1:3" ht="16.5">
      <c r="A2" s="36" t="s">
        <v>34</v>
      </c>
      <c r="B2" s="36"/>
      <c r="C2" s="36"/>
    </row>
    <row r="3" spans="1:3" ht="16.5">
      <c r="A3" s="35" t="s">
        <v>35</v>
      </c>
      <c r="B3" s="35"/>
      <c r="C3" s="35"/>
    </row>
    <row r="4" spans="1:3" ht="16.5">
      <c r="A4" s="35"/>
      <c r="B4" s="35"/>
      <c r="C4" s="35"/>
    </row>
    <row r="5" spans="1:3" ht="16.5">
      <c r="A5" s="34"/>
      <c r="B5" s="34"/>
      <c r="C5" s="34"/>
    </row>
    <row r="6" spans="1:8" ht="16.5">
      <c r="A6" s="37"/>
      <c r="B6" s="38" t="s">
        <v>3</v>
      </c>
      <c r="C6" s="37"/>
      <c r="D6" s="39" t="s">
        <v>3</v>
      </c>
      <c r="F6" s="40" t="s">
        <v>3</v>
      </c>
      <c r="H6" s="39" t="s">
        <v>4</v>
      </c>
    </row>
    <row r="7" spans="1:8" ht="16.5">
      <c r="A7" s="41"/>
      <c r="B7" s="42" t="s">
        <v>5</v>
      </c>
      <c r="C7" s="41"/>
      <c r="D7" s="43" t="s">
        <v>36</v>
      </c>
      <c r="E7" s="44"/>
      <c r="F7" s="45" t="s">
        <v>36</v>
      </c>
      <c r="G7" s="44"/>
      <c r="H7" s="46" t="s">
        <v>8</v>
      </c>
    </row>
    <row r="8" spans="1:8" ht="16.5">
      <c r="A8" s="41"/>
      <c r="B8" s="47" t="s">
        <v>9</v>
      </c>
      <c r="C8" s="41"/>
      <c r="D8" s="48" t="s">
        <v>9</v>
      </c>
      <c r="E8" s="49"/>
      <c r="F8" s="50" t="s">
        <v>9</v>
      </c>
      <c r="G8" s="49"/>
      <c r="H8" s="49" t="s">
        <v>9</v>
      </c>
    </row>
    <row r="9" spans="1:3" ht="16.5">
      <c r="A9" s="51" t="s">
        <v>37</v>
      </c>
      <c r="B9" s="51"/>
      <c r="C9" s="52"/>
    </row>
    <row r="10" spans="1:8" ht="16.5">
      <c r="A10" s="53" t="s">
        <v>38</v>
      </c>
      <c r="B10" s="53">
        <f>'[1]CF-1|2'!W10</f>
        <v>13189456</v>
      </c>
      <c r="C10" s="53"/>
      <c r="D10" s="54">
        <f>'[2]CF-1|2'!$V$10</f>
        <v>3239829</v>
      </c>
      <c r="F10" s="34">
        <v>3239829</v>
      </c>
      <c r="H10" s="54">
        <v>5706000</v>
      </c>
    </row>
    <row r="11" spans="1:8" ht="16.5">
      <c r="A11" s="52" t="s">
        <v>39</v>
      </c>
      <c r="B11" s="52">
        <f>'[1]CF-1|2'!W11+'[1]CF-1|2'!W12</f>
        <v>62650053</v>
      </c>
      <c r="C11" s="52"/>
      <c r="D11" s="54">
        <f>'[2]CF-1|2'!$V$11</f>
        <v>118878235</v>
      </c>
      <c r="F11" s="34">
        <v>118878235</v>
      </c>
      <c r="H11" s="54">
        <v>60741000</v>
      </c>
    </row>
    <row r="12" spans="1:8" ht="16.5">
      <c r="A12" s="34" t="s">
        <v>40</v>
      </c>
      <c r="B12" s="34">
        <f>'[1]CF-1|2'!W13</f>
        <v>41047639</v>
      </c>
      <c r="C12" s="34"/>
      <c r="D12" s="54">
        <f>'[2]CF-1|2'!$V$12</f>
        <v>28803664</v>
      </c>
      <c r="F12" s="34">
        <f>28803664</f>
        <v>28803664</v>
      </c>
      <c r="H12" s="54">
        <v>100838000</v>
      </c>
    </row>
    <row r="13" spans="1:8" ht="16.5">
      <c r="A13" s="34" t="s">
        <v>41</v>
      </c>
      <c r="B13" s="34">
        <f>('[1]CF-1|2'!W21+'[1]CF-1|2'!W22)</f>
        <v>9527596</v>
      </c>
      <c r="C13" s="34"/>
      <c r="D13" s="54"/>
      <c r="F13" s="34">
        <v>2634376</v>
      </c>
      <c r="H13" s="54"/>
    </row>
    <row r="14" spans="1:8" ht="16.5">
      <c r="A14" s="34" t="s">
        <v>42</v>
      </c>
      <c r="B14" s="34">
        <f>'[1]CF-1|2'!W14+'[1]CF-1|2'!W20+'[1]CF-1|2'!W19+'[1]CF-1|2'!W23+'[1]CF-1|2'!W17</f>
        <v>40654666</v>
      </c>
      <c r="C14" s="34"/>
      <c r="D14" s="54">
        <f>'[2]CF-1|2'!$V$13+'[2]CF-1|2'!$V$14+'[2]CF-1|2'!$V$17+'[2]CF-1|2'!$V$18</f>
        <v>44356355</v>
      </c>
      <c r="F14" s="34">
        <f>44356355+109502</f>
        <v>44465857</v>
      </c>
      <c r="H14" s="54">
        <v>19186000</v>
      </c>
    </row>
    <row r="15" spans="1:8" ht="16.5" hidden="1">
      <c r="A15" s="34" t="s">
        <v>43</v>
      </c>
      <c r="B15" s="34">
        <f>'[1]CF-1|2'!W15</f>
        <v>0</v>
      </c>
      <c r="C15" s="34"/>
      <c r="D15" s="54"/>
      <c r="H15" s="54">
        <v>0</v>
      </c>
    </row>
    <row r="16" spans="1:8" ht="16.5" hidden="1">
      <c r="A16" s="34" t="s">
        <v>44</v>
      </c>
      <c r="B16" s="34"/>
      <c r="C16" s="34"/>
      <c r="D16" s="54"/>
      <c r="H16" s="54">
        <v>0</v>
      </c>
    </row>
    <row r="17" spans="1:8" ht="16.5" hidden="1">
      <c r="A17" s="34" t="s">
        <v>45</v>
      </c>
      <c r="B17" s="34"/>
      <c r="C17" s="34"/>
      <c r="D17" s="54">
        <f>'[3]bsheet'!V15</f>
        <v>0</v>
      </c>
      <c r="H17" s="54"/>
    </row>
    <row r="18" spans="1:8" ht="16.5" hidden="1">
      <c r="A18" s="53" t="s">
        <v>46</v>
      </c>
      <c r="B18" s="53"/>
      <c r="C18" s="53"/>
      <c r="D18" s="54">
        <f>'[3]bsheet'!V16</f>
        <v>0</v>
      </c>
      <c r="H18" s="54"/>
    </row>
    <row r="19" spans="1:8" ht="16.5" hidden="1">
      <c r="A19" s="52" t="s">
        <v>47</v>
      </c>
      <c r="B19" s="52"/>
      <c r="C19" s="53"/>
      <c r="D19" s="54"/>
      <c r="H19" s="55" t="s">
        <v>48</v>
      </c>
    </row>
    <row r="20" spans="1:8" ht="16.5">
      <c r="A20" s="34"/>
      <c r="B20" s="34" t="s">
        <v>49</v>
      </c>
      <c r="C20" s="34"/>
      <c r="D20" s="54"/>
      <c r="H20" s="54"/>
    </row>
    <row r="21" spans="1:8" ht="16.5">
      <c r="A21" s="34" t="s">
        <v>50</v>
      </c>
      <c r="B21" s="56">
        <f>SUM(B10:B20)</f>
        <v>167069410</v>
      </c>
      <c r="C21" s="34"/>
      <c r="D21" s="56">
        <f>SUM(D10:D20)</f>
        <v>195278083</v>
      </c>
      <c r="F21" s="57">
        <f>SUM(F10:F20)</f>
        <v>198021961</v>
      </c>
      <c r="H21" s="56">
        <f>SUM(H10:H20)</f>
        <v>186471000</v>
      </c>
    </row>
    <row r="22" spans="1:8" ht="16.5">
      <c r="A22" s="34"/>
      <c r="B22" s="34"/>
      <c r="C22" s="34"/>
      <c r="D22" s="58"/>
      <c r="H22" s="54"/>
    </row>
    <row r="23" spans="1:8" ht="16.5">
      <c r="A23" s="51" t="s">
        <v>51</v>
      </c>
      <c r="B23" s="51"/>
      <c r="C23" s="53"/>
      <c r="D23" s="54"/>
      <c r="H23" s="54"/>
    </row>
    <row r="24" spans="1:8" ht="16.5">
      <c r="A24" s="34" t="s">
        <v>52</v>
      </c>
      <c r="B24" s="34">
        <f>'[1]CF-1|2'!W27</f>
        <v>15962893</v>
      </c>
      <c r="C24" s="34"/>
      <c r="D24" s="54">
        <f>'[2]CF-1|2'!$V$23</f>
        <v>26330906</v>
      </c>
      <c r="F24" s="34">
        <v>26330906</v>
      </c>
      <c r="H24" s="54">
        <v>25720000</v>
      </c>
    </row>
    <row r="25" spans="1:8" ht="16.5">
      <c r="A25" s="34" t="s">
        <v>53</v>
      </c>
      <c r="B25" s="34">
        <f>'[1]CF-1|2'!W28+'[1]CF-1|2'!W31+'[1]CF-1|2'!W33+'[1]CF-1|2'!W32</f>
        <v>47259117</v>
      </c>
      <c r="C25" s="34"/>
      <c r="D25" s="54">
        <f>'[2]CF-1|2'!$V$24</f>
        <v>55750668</v>
      </c>
      <c r="F25" s="34">
        <f>55750668+876190</f>
        <v>56626858</v>
      </c>
      <c r="H25" s="54">
        <v>45181000</v>
      </c>
    </row>
    <row r="26" spans="1:8" ht="16.5" hidden="1">
      <c r="A26" s="34" t="s">
        <v>54</v>
      </c>
      <c r="B26" s="34"/>
      <c r="C26" s="34"/>
      <c r="D26" s="54">
        <f>'[3]bsheet'!V27</f>
        <v>0</v>
      </c>
      <c r="H26" s="55"/>
    </row>
    <row r="27" spans="1:8" ht="16.5">
      <c r="A27" s="52" t="s">
        <v>55</v>
      </c>
      <c r="B27" s="52">
        <f>'[1]CF-1|2'!W34+'[1]CF-1|2'!W37</f>
        <v>4422454</v>
      </c>
      <c r="C27" s="52"/>
      <c r="D27" s="54">
        <f>'[2]CF-1|2'!$V$30+'[2]CF-1|2'!$V$33</f>
        <v>906461</v>
      </c>
      <c r="F27" s="34">
        <v>906461</v>
      </c>
      <c r="H27" s="59">
        <v>5440000</v>
      </c>
    </row>
    <row r="28" spans="1:8" ht="16.5">
      <c r="A28" s="53" t="s">
        <v>56</v>
      </c>
      <c r="B28" s="53">
        <f>'[1]CF-1|2'!W35</f>
        <v>0</v>
      </c>
      <c r="C28" s="53"/>
      <c r="D28" s="54">
        <f>'[2]CF-1|2'!$V$31</f>
        <v>11200000</v>
      </c>
      <c r="F28" s="34">
        <v>11200000</v>
      </c>
      <c r="H28" s="54">
        <v>0</v>
      </c>
    </row>
    <row r="29" spans="1:8" ht="16.5">
      <c r="A29" s="34" t="s">
        <v>19</v>
      </c>
      <c r="B29" s="34">
        <f>'[1]CF-1|2'!W36</f>
        <v>17564679</v>
      </c>
      <c r="C29" s="34"/>
      <c r="D29" s="54">
        <f>'[2]CF-1|2'!$V$32</f>
        <v>15185473</v>
      </c>
      <c r="F29" s="34">
        <v>15185473</v>
      </c>
      <c r="H29" s="54">
        <v>25289000</v>
      </c>
    </row>
    <row r="30" spans="1:8" ht="16.5" hidden="1">
      <c r="A30" s="53"/>
      <c r="B30" s="53"/>
      <c r="C30" s="53"/>
      <c r="D30" s="54"/>
      <c r="H30" s="54"/>
    </row>
    <row r="31" spans="1:8" ht="16.5">
      <c r="A31" s="34"/>
      <c r="B31" s="34"/>
      <c r="C31" s="34"/>
      <c r="D31" s="54"/>
      <c r="H31" s="54"/>
    </row>
    <row r="32" spans="1:8" ht="16.5">
      <c r="A32" s="34" t="s">
        <v>57</v>
      </c>
      <c r="B32" s="56">
        <f>SUM(B24:B31)</f>
        <v>85209143</v>
      </c>
      <c r="C32" s="34"/>
      <c r="D32" s="56">
        <f>SUM(D24:D31)</f>
        <v>109373508</v>
      </c>
      <c r="F32" s="57">
        <f>SUM(F24:F31)</f>
        <v>110249698</v>
      </c>
      <c r="H32" s="56">
        <f>SUM(H24:H31)</f>
        <v>101630000</v>
      </c>
    </row>
    <row r="33" spans="1:8" ht="16.5">
      <c r="A33" s="34"/>
      <c r="B33" s="34"/>
      <c r="C33" s="34"/>
      <c r="D33" s="54"/>
      <c r="H33" s="54"/>
    </row>
    <row r="34" spans="1:8" ht="16.5">
      <c r="A34" s="34"/>
      <c r="B34" s="34"/>
      <c r="C34" s="34"/>
      <c r="D34" s="54"/>
      <c r="H34" s="54"/>
    </row>
    <row r="35" spans="1:8" ht="16.5">
      <c r="A35" s="53" t="s">
        <v>58</v>
      </c>
      <c r="B35" s="34">
        <f>B21-B32</f>
        <v>81860267</v>
      </c>
      <c r="C35" s="53"/>
      <c r="D35" s="54">
        <f>D21-D32</f>
        <v>85904575</v>
      </c>
      <c r="F35" s="34">
        <f>F21-F32</f>
        <v>87772263</v>
      </c>
      <c r="H35" s="54">
        <f>H21-H32</f>
        <v>84841000</v>
      </c>
    </row>
    <row r="36" spans="1:8" ht="16.5" hidden="1">
      <c r="A36" s="53" t="s">
        <v>59</v>
      </c>
      <c r="B36" s="53"/>
      <c r="C36" s="53"/>
      <c r="D36" s="54">
        <f>'[3]bsheet'!V39</f>
        <v>0.5</v>
      </c>
      <c r="H36" s="54"/>
    </row>
    <row r="37" spans="1:8" ht="16.5">
      <c r="A37" s="52" t="s">
        <v>60</v>
      </c>
      <c r="B37" s="52">
        <f>'[1]CF-1|2'!W46</f>
        <v>2620615.9</v>
      </c>
      <c r="C37" s="52"/>
      <c r="D37" s="54">
        <f>'[2]CF-1|2'!$V$41</f>
        <v>1203903.7</v>
      </c>
      <c r="F37" s="34">
        <v>1203904</v>
      </c>
      <c r="H37" s="54">
        <v>1374000</v>
      </c>
    </row>
    <row r="38" spans="1:8" ht="16.5">
      <c r="A38" s="52" t="s">
        <v>61</v>
      </c>
      <c r="B38" s="52">
        <f>'[1]CF-1|2'!W47</f>
        <v>10381882</v>
      </c>
      <c r="C38" s="52"/>
      <c r="D38" s="54">
        <f>'[2]CF-1|2'!$V$42</f>
        <v>8152645</v>
      </c>
      <c r="F38" s="34">
        <v>8152645</v>
      </c>
      <c r="H38" s="54">
        <v>9217000</v>
      </c>
    </row>
    <row r="39" spans="1:8" ht="16.5">
      <c r="A39" s="52" t="s">
        <v>62</v>
      </c>
      <c r="B39" s="34">
        <f>'[1]CF-1|2'!W48</f>
        <v>59941812</v>
      </c>
      <c r="C39" s="34"/>
      <c r="D39" s="54">
        <f>'[2]CF-1|2'!$V$43</f>
        <v>35838663</v>
      </c>
      <c r="F39" s="34">
        <v>35838663</v>
      </c>
      <c r="H39" s="54">
        <v>52210000</v>
      </c>
    </row>
    <row r="40" spans="1:8" ht="16.5" customHeight="1" hidden="1">
      <c r="A40" s="52" t="s">
        <v>63</v>
      </c>
      <c r="B40" s="34"/>
      <c r="C40" s="34"/>
      <c r="D40" s="54"/>
      <c r="H40" s="55" t="s">
        <v>48</v>
      </c>
    </row>
    <row r="41" spans="1:8" ht="16.5" hidden="1">
      <c r="A41" s="52" t="s">
        <v>64</v>
      </c>
      <c r="B41" s="52"/>
      <c r="C41" s="52"/>
      <c r="D41" s="54"/>
      <c r="H41" s="54"/>
    </row>
    <row r="42" spans="1:8" ht="16.5">
      <c r="A42" s="60" t="s">
        <v>65</v>
      </c>
      <c r="B42" s="34">
        <f>'[1]CF-1|2'!W51</f>
        <v>-4601000</v>
      </c>
      <c r="D42" s="54">
        <f>'[2]CF-1|2'!$V$46</f>
        <v>-3189600</v>
      </c>
      <c r="F42" s="34">
        <v>-3189600</v>
      </c>
      <c r="H42" s="54">
        <v>-4601000</v>
      </c>
    </row>
    <row r="43" spans="1:8" ht="16.5">
      <c r="A43" s="60" t="s">
        <v>66</v>
      </c>
      <c r="B43" s="34">
        <f>'[1]CF-1|2'!W52</f>
        <v>-2569111</v>
      </c>
      <c r="D43" s="54">
        <f>'[2]CF-1|2'!$V$47</f>
        <v>-6728778</v>
      </c>
      <c r="F43" s="34">
        <v>-6728778</v>
      </c>
      <c r="H43" s="59">
        <v>-2569000</v>
      </c>
    </row>
    <row r="44" spans="1:8" ht="16.5">
      <c r="A44" s="52" t="s">
        <v>67</v>
      </c>
      <c r="B44" s="34">
        <f>'[1]CF-1|2'!W54</f>
        <v>3861170</v>
      </c>
      <c r="C44" s="34"/>
      <c r="D44" s="54">
        <f>'[2]CF-1|2'!$V$49</f>
        <v>5267522</v>
      </c>
      <c r="F44" s="34">
        <v>5267522</v>
      </c>
      <c r="H44" s="59">
        <v>4213000</v>
      </c>
    </row>
    <row r="46" spans="1:8" ht="17.25" thickBot="1">
      <c r="A46" s="53" t="s">
        <v>68</v>
      </c>
      <c r="B46" s="61">
        <f>SUM(B35:B44)</f>
        <v>151495635.9</v>
      </c>
      <c r="C46" s="53"/>
      <c r="D46" s="61">
        <f>SUM(D35:D44)</f>
        <v>126448931.2</v>
      </c>
      <c r="F46" s="62">
        <f>SUM(F35:F44)</f>
        <v>128316619</v>
      </c>
      <c r="H46" s="61">
        <f>SUM(H35:H44)</f>
        <v>144685000</v>
      </c>
    </row>
    <row r="47" spans="1:8" ht="17.25" customHeight="1" thickTop="1">
      <c r="A47" s="53"/>
      <c r="B47" s="53"/>
      <c r="C47" s="53"/>
      <c r="D47" s="58"/>
      <c r="H47" s="58"/>
    </row>
    <row r="48" spans="1:8" ht="16.5">
      <c r="A48" s="53"/>
      <c r="B48" s="53"/>
      <c r="C48" s="53"/>
      <c r="D48" s="54"/>
      <c r="H48" s="54"/>
    </row>
    <row r="49" spans="1:8" ht="16.5" hidden="1">
      <c r="A49" s="53"/>
      <c r="B49" s="38" t="s">
        <v>3</v>
      </c>
      <c r="C49" s="53"/>
      <c r="D49" s="39" t="s">
        <v>3</v>
      </c>
      <c r="F49" s="38" t="s">
        <v>3</v>
      </c>
      <c r="H49" s="39" t="s">
        <v>4</v>
      </c>
    </row>
    <row r="50" spans="1:8" ht="16.5" hidden="1">
      <c r="A50" s="53"/>
      <c r="B50" s="63" t="s">
        <v>5</v>
      </c>
      <c r="C50" s="53"/>
      <c r="D50" s="43" t="s">
        <v>36</v>
      </c>
      <c r="E50" s="44"/>
      <c r="F50" s="45" t="s">
        <v>7</v>
      </c>
      <c r="G50" s="44"/>
      <c r="H50" s="46" t="s">
        <v>8</v>
      </c>
    </row>
    <row r="51" spans="1:8" ht="16.5" hidden="1">
      <c r="A51" s="53"/>
      <c r="B51" s="48" t="s">
        <v>9</v>
      </c>
      <c r="C51" s="53"/>
      <c r="D51" s="48" t="s">
        <v>9</v>
      </c>
      <c r="E51" s="49"/>
      <c r="F51" s="50" t="s">
        <v>9</v>
      </c>
      <c r="G51" s="49"/>
      <c r="H51" s="49" t="s">
        <v>9</v>
      </c>
    </row>
    <row r="52" spans="1:8" ht="16.5">
      <c r="A52" s="40" t="s">
        <v>69</v>
      </c>
      <c r="B52" s="40"/>
      <c r="C52" s="34"/>
      <c r="D52" s="54"/>
      <c r="H52" s="54"/>
    </row>
    <row r="53" spans="1:8" ht="16.5">
      <c r="A53" s="34" t="s">
        <v>70</v>
      </c>
      <c r="B53" s="34">
        <f>'[1]CF-1|2'!W58</f>
        <v>80000000</v>
      </c>
      <c r="C53" s="34"/>
      <c r="D53" s="54">
        <f>'[2]CF-1|2'!$V$53</f>
        <v>80000000</v>
      </c>
      <c r="F53" s="34">
        <v>80000000</v>
      </c>
      <c r="H53" s="54">
        <v>80000000</v>
      </c>
    </row>
    <row r="54" spans="1:8" ht="16.5">
      <c r="A54" s="34" t="s">
        <v>71</v>
      </c>
      <c r="B54" s="34">
        <f>'[1]CF-1|2'!W60</f>
        <v>227579</v>
      </c>
      <c r="C54" s="34"/>
      <c r="D54" s="54">
        <f>'[2]CF-1|2'!$V$54</f>
        <v>227581</v>
      </c>
      <c r="F54" s="34">
        <v>227579</v>
      </c>
      <c r="H54" s="54">
        <v>228000</v>
      </c>
    </row>
    <row r="55" spans="1:8" ht="16.5">
      <c r="A55" s="34" t="s">
        <v>72</v>
      </c>
      <c r="B55" s="34">
        <f>'[1]CF-1|2'!W61</f>
        <v>16500000</v>
      </c>
      <c r="C55" s="34"/>
      <c r="D55" s="54">
        <f>'[2]CF-1|2'!$V$55</f>
        <v>16500000</v>
      </c>
      <c r="F55" s="34">
        <v>16500000</v>
      </c>
      <c r="H55" s="59">
        <v>16500000</v>
      </c>
    </row>
    <row r="56" spans="1:8" ht="16.5">
      <c r="A56" s="34" t="s">
        <v>73</v>
      </c>
      <c r="B56" s="64">
        <f>'[1]CF-1|2'!W62</f>
        <v>53659798.095</v>
      </c>
      <c r="C56" s="34"/>
      <c r="D56" s="65">
        <f>'[2]CF-1|2'!$V$56</f>
        <v>30203321.36</v>
      </c>
      <c r="F56" s="64">
        <v>30203323</v>
      </c>
      <c r="H56" s="65">
        <v>46671000</v>
      </c>
    </row>
    <row r="57" spans="1:8" ht="16.5">
      <c r="A57" s="34" t="s">
        <v>74</v>
      </c>
      <c r="B57" s="54">
        <f>SUM(B53:B56)</f>
        <v>150387377.095</v>
      </c>
      <c r="C57" s="34"/>
      <c r="D57" s="54">
        <f>SUM(D53:D56)</f>
        <v>126930902.36</v>
      </c>
      <c r="F57" s="54">
        <f>SUM(F53:F56)</f>
        <v>126930902</v>
      </c>
      <c r="H57" s="54">
        <f>SUM(H53:H56)</f>
        <v>143399000</v>
      </c>
    </row>
    <row r="58" spans="1:8" ht="16.5">
      <c r="A58" s="34"/>
      <c r="B58" s="34"/>
      <c r="C58" s="34"/>
      <c r="D58" s="54"/>
      <c r="H58" s="54"/>
    </row>
    <row r="59" spans="1:8" ht="16.5">
      <c r="A59" s="34" t="s">
        <v>75</v>
      </c>
      <c r="B59" s="34">
        <f>'[1]CF-1|2'!W65</f>
        <v>1108258.805</v>
      </c>
      <c r="C59" s="34"/>
      <c r="D59" s="54">
        <f>'[2]CF-1|2'!$V$59</f>
        <v>1385716.7300000007</v>
      </c>
      <c r="F59" s="34">
        <v>1385717</v>
      </c>
      <c r="H59" s="54">
        <v>1286000</v>
      </c>
    </row>
    <row r="60" spans="1:8" ht="16.5">
      <c r="A60" s="34"/>
      <c r="B60" s="34"/>
      <c r="C60" s="34"/>
      <c r="D60" s="54"/>
      <c r="H60" s="54"/>
    </row>
    <row r="61" spans="1:8" ht="17.25" thickBot="1">
      <c r="A61" s="34" t="s">
        <v>76</v>
      </c>
      <c r="B61" s="61">
        <f>SUM(B57:B59)</f>
        <v>151495635.9</v>
      </c>
      <c r="C61" s="34"/>
      <c r="D61" s="61">
        <f>SUM(D57:D59)</f>
        <v>128316619.09</v>
      </c>
      <c r="F61" s="61">
        <f>SUM(F57:F59)</f>
        <v>128316619</v>
      </c>
      <c r="H61" s="61">
        <f>SUM(H57:H60)</f>
        <v>144685000</v>
      </c>
    </row>
    <row r="62" spans="2:8" ht="17.25" thickTop="1">
      <c r="B62" s="34">
        <f>B46-B61</f>
        <v>0</v>
      </c>
      <c r="C62" s="34"/>
      <c r="D62" s="34">
        <f>D46-D61</f>
        <v>-1867687.8900000006</v>
      </c>
      <c r="E62" s="34"/>
      <c r="F62" s="34">
        <f>F46-F61</f>
        <v>0</v>
      </c>
      <c r="G62" s="34"/>
      <c r="H62" s="34">
        <f>H46-H61</f>
        <v>0</v>
      </c>
    </row>
    <row r="63" spans="1:8" ht="16.5">
      <c r="A63" s="33" t="s">
        <v>77</v>
      </c>
      <c r="B63" s="66">
        <f>(B57-B44)/80000000</f>
        <v>1.8315775886875</v>
      </c>
      <c r="C63" s="66"/>
      <c r="D63" s="66"/>
      <c r="E63" s="66"/>
      <c r="F63" s="66">
        <f>(F57-F44)/80000000</f>
        <v>1.52079225</v>
      </c>
      <c r="G63" s="66"/>
      <c r="H63" s="66">
        <f>(H57-H44)/80000000</f>
        <v>1.739825</v>
      </c>
    </row>
    <row r="64" ht="16.5">
      <c r="B64" s="67"/>
    </row>
  </sheetData>
  <printOptions/>
  <pageMargins left="0.85" right="0.75" top="1" bottom="1" header="0.5" footer="0.5"/>
  <pageSetup horizontalDpi="300" verticalDpi="300" orientation="portrait" paperSize="9" scale="90" r:id="rId1"/>
  <headerFooter alignWithMargins="0">
    <oddFooter>&amp;C&amp;"Book Antiqua,Bold Italic"&amp;10This document forms part of the unaudited announcement of HeiTech Group for the period ended 31/3/2002</oddFooter>
  </headerFooter>
</worksheet>
</file>

<file path=xl/worksheets/sheet2.xml><?xml version="1.0" encoding="utf-8"?>
<worksheet xmlns="http://schemas.openxmlformats.org/spreadsheetml/2006/main" xmlns:r="http://schemas.openxmlformats.org/officeDocument/2006/relationships">
  <dimension ref="A1:G38"/>
  <sheetViews>
    <sheetView tabSelected="1" view="pageBreakPreview" zoomScale="60" workbookViewId="0" topLeftCell="A29">
      <selection activeCell="A43" sqref="A43"/>
    </sheetView>
  </sheetViews>
  <sheetFormatPr defaultColWidth="9.00390625" defaultRowHeight="16.5"/>
  <cols>
    <col min="1" max="1" width="44.875" style="2" customWidth="1"/>
    <col min="2" max="2" width="15.125" style="2" customWidth="1"/>
    <col min="3" max="3" width="2.50390625" style="2" customWidth="1"/>
    <col min="4" max="4" width="13.875" style="2" customWidth="1"/>
    <col min="5" max="5" width="11.00390625" style="2" customWidth="1"/>
    <col min="6" max="6" width="15.125" style="3" hidden="1" customWidth="1"/>
    <col min="7" max="7" width="1.625" style="2" hidden="1" customWidth="1"/>
    <col min="8" max="8" width="9.25390625" style="2" bestFit="1" customWidth="1"/>
    <col min="9" max="16384" width="9.00390625" style="2" customWidth="1"/>
  </cols>
  <sheetData>
    <row r="1" spans="1:3" ht="15.75">
      <c r="A1" s="1" t="s">
        <v>0</v>
      </c>
      <c r="B1" s="1"/>
      <c r="C1" s="1"/>
    </row>
    <row r="2" spans="1:3" ht="15.75">
      <c r="A2" s="4" t="s">
        <v>1</v>
      </c>
      <c r="B2" s="4"/>
      <c r="C2" s="4"/>
    </row>
    <row r="3" spans="1:3" ht="15.75">
      <c r="A3" s="1" t="s">
        <v>2</v>
      </c>
      <c r="B3" s="4"/>
      <c r="C3" s="4"/>
    </row>
    <row r="4" spans="1:3" ht="15.75">
      <c r="A4" s="3"/>
      <c r="B4" s="3"/>
      <c r="C4" s="3"/>
    </row>
    <row r="5" spans="1:6" ht="15.75">
      <c r="A5" s="5"/>
      <c r="B5" s="6" t="s">
        <v>3</v>
      </c>
      <c r="C5" s="7"/>
      <c r="D5" s="8" t="s">
        <v>3</v>
      </c>
      <c r="F5" s="9" t="s">
        <v>3</v>
      </c>
    </row>
    <row r="6" spans="1:7" ht="16.5">
      <c r="A6" s="11"/>
      <c r="B6" s="12" t="s">
        <v>5</v>
      </c>
      <c r="C6" s="13"/>
      <c r="D6" s="14" t="s">
        <v>6</v>
      </c>
      <c r="E6" s="15"/>
      <c r="F6" s="16" t="s">
        <v>7</v>
      </c>
      <c r="G6" s="15"/>
    </row>
    <row r="7" spans="1:7" ht="15.75">
      <c r="A7" s="11"/>
      <c r="B7" s="8" t="s">
        <v>9</v>
      </c>
      <c r="C7" s="17"/>
      <c r="D7" s="8" t="s">
        <v>9</v>
      </c>
      <c r="E7" s="18"/>
      <c r="F7" s="19" t="s">
        <v>9</v>
      </c>
      <c r="G7" s="18"/>
    </row>
    <row r="8" spans="1:3" ht="15.75">
      <c r="A8" s="11"/>
      <c r="B8" s="11"/>
      <c r="C8" s="11"/>
    </row>
    <row r="9" spans="1:7" ht="15.75">
      <c r="A9" s="20" t="s">
        <v>10</v>
      </c>
      <c r="B9" s="11">
        <f>'[1]CF-3'!W10</f>
        <v>49048421</v>
      </c>
      <c r="C9" s="11"/>
      <c r="D9" s="21">
        <f>'[2]CF-3'!$U$10+8891000</f>
        <v>41736116.25</v>
      </c>
      <c r="E9" s="22"/>
      <c r="F9" s="11">
        <v>77248313</v>
      </c>
      <c r="G9" s="22"/>
    </row>
    <row r="10" spans="1:6" ht="15.75">
      <c r="A10" s="20" t="s">
        <v>11</v>
      </c>
      <c r="B10" s="11">
        <f>'[1]CF-3'!W17</f>
        <v>935030</v>
      </c>
      <c r="C10" s="11"/>
      <c r="D10" s="21">
        <v>1160300</v>
      </c>
      <c r="F10" s="3">
        <v>1632893</v>
      </c>
    </row>
    <row r="11" spans="1:6" ht="15.75">
      <c r="A11" s="20" t="s">
        <v>12</v>
      </c>
      <c r="B11" s="11">
        <f>'[1]CF-3'!W12+'[1]CF-3'!W20</f>
        <v>-12430487</v>
      </c>
      <c r="C11" s="11"/>
      <c r="D11" s="21">
        <v>-11616500</v>
      </c>
      <c r="F11" s="3">
        <v>-21737415</v>
      </c>
    </row>
    <row r="12" spans="1:6" ht="15.75">
      <c r="A12" s="20" t="s">
        <v>13</v>
      </c>
      <c r="B12" s="11">
        <f>'[1]CF-3'!W13+'[1]CF-3'!W25+'[1]CF-3'!W26</f>
        <v>-4621764</v>
      </c>
      <c r="C12" s="11"/>
      <c r="D12" s="21">
        <v>-3153300</v>
      </c>
      <c r="F12" s="3">
        <v>-6549435</v>
      </c>
    </row>
    <row r="13" spans="1:6" ht="15.75">
      <c r="A13" s="20" t="s">
        <v>14</v>
      </c>
      <c r="B13" s="23">
        <f>'[1]CF-3'!W14+'[1]CF-3'!W15+'[1]CF-3'!W21+'[1]CF-3'!W22+'[1]CF-3'!W23+'[1]CF-3'!W24</f>
        <v>-24051777</v>
      </c>
      <c r="C13" s="11"/>
      <c r="D13" s="24">
        <f>-9708805-8891000</f>
        <v>-18599805</v>
      </c>
      <c r="F13" s="23">
        <v>-37745076</v>
      </c>
    </row>
    <row r="14" spans="1:6" ht="15.75">
      <c r="A14" s="20" t="s">
        <v>15</v>
      </c>
      <c r="B14" s="3">
        <f>SUM(B9:B13)</f>
        <v>8879423</v>
      </c>
      <c r="C14" s="11"/>
      <c r="D14" s="21">
        <f>SUM(D9:D13)</f>
        <v>9526811.25</v>
      </c>
      <c r="F14" s="3">
        <f>SUM(F9:F13)</f>
        <v>12849280</v>
      </c>
    </row>
    <row r="15" spans="1:6" ht="15.75">
      <c r="A15" s="20" t="s">
        <v>16</v>
      </c>
      <c r="B15" s="23">
        <f>'[1]CF-3'!W28</f>
        <v>-360488</v>
      </c>
      <c r="C15" s="11"/>
      <c r="D15" s="24">
        <v>-322800</v>
      </c>
      <c r="F15" s="23">
        <v>-440163</v>
      </c>
    </row>
    <row r="16" spans="1:6" ht="15.75">
      <c r="A16" s="20"/>
      <c r="B16" s="25">
        <f>SUM(B14:B15)</f>
        <v>8518935</v>
      </c>
      <c r="C16" s="11"/>
      <c r="D16" s="25">
        <f>SUM(D14:D15)</f>
        <v>9204011.25</v>
      </c>
      <c r="F16" s="3">
        <f>SUM(F14:F15)</f>
        <v>12409117</v>
      </c>
    </row>
    <row r="17" spans="1:6" ht="15.75">
      <c r="A17" s="20" t="s">
        <v>17</v>
      </c>
      <c r="B17" s="23">
        <f>'[1]CF-3'!W30</f>
        <v>846922.9</v>
      </c>
      <c r="C17" s="11"/>
      <c r="D17" s="26">
        <f>'[2]CF-3'!$U$19</f>
        <v>103758.70000000001</v>
      </c>
      <c r="F17" s="23">
        <v>627699</v>
      </c>
    </row>
    <row r="18" spans="1:6" ht="15.75">
      <c r="A18" s="20" t="s">
        <v>18</v>
      </c>
      <c r="B18" s="25">
        <f>SUM(B16:B17)</f>
        <v>9365857.9</v>
      </c>
      <c r="C18" s="11"/>
      <c r="D18" s="25">
        <f>SUM(D16:D17)</f>
        <v>9307769.95</v>
      </c>
      <c r="F18" s="11">
        <f>SUM(F16:F17)</f>
        <v>13036816</v>
      </c>
    </row>
    <row r="19" spans="1:6" ht="15.75">
      <c r="A19" s="20" t="s">
        <v>19</v>
      </c>
      <c r="B19" s="23">
        <f>'[1]CF-3'!W32</f>
        <v>-2555681</v>
      </c>
      <c r="C19" s="11"/>
      <c r="D19" s="26">
        <f>'[2]CF-3'!$U$21</f>
        <v>-3343223.75</v>
      </c>
      <c r="F19" s="23">
        <v>-3838031</v>
      </c>
    </row>
    <row r="20" spans="1:6" ht="15.75">
      <c r="A20" s="27" t="s">
        <v>20</v>
      </c>
      <c r="B20" s="25">
        <f>SUM(B18:B19)</f>
        <v>6810176.9</v>
      </c>
      <c r="C20" s="3"/>
      <c r="D20" s="25">
        <f>SUM(D18:D19)</f>
        <v>5964546.199999999</v>
      </c>
      <c r="F20" s="3">
        <f>SUM(F18:F19)</f>
        <v>9198785</v>
      </c>
    </row>
    <row r="21" spans="1:6" ht="15.75">
      <c r="A21" s="27" t="s">
        <v>21</v>
      </c>
      <c r="B21" s="23">
        <f>'[1]CF-3'!W35</f>
        <v>178241.195</v>
      </c>
      <c r="C21" s="3"/>
      <c r="D21" s="26">
        <f>'[2]CF-3'!$U$23</f>
        <v>1291777.16</v>
      </c>
      <c r="F21" s="23">
        <v>718785</v>
      </c>
    </row>
    <row r="22" spans="1:6" ht="15.75">
      <c r="A22" s="27" t="s">
        <v>22</v>
      </c>
      <c r="B22" s="25">
        <f>SUM(B20:B21)</f>
        <v>6988418.095000001</v>
      </c>
      <c r="C22" s="3"/>
      <c r="D22" s="25">
        <f>SUM(D20:D21)</f>
        <v>7256323.359999999</v>
      </c>
      <c r="F22" s="3">
        <f>SUM(F20:F21)</f>
        <v>9917570</v>
      </c>
    </row>
    <row r="23" spans="1:6" ht="15.75">
      <c r="A23" s="27" t="s">
        <v>23</v>
      </c>
      <c r="B23" s="23">
        <f>'[1]CF-10'!X37</f>
        <v>46671380</v>
      </c>
      <c r="D23" s="26">
        <v>22947000</v>
      </c>
      <c r="F23" s="23">
        <f>B23+800</f>
        <v>46672180</v>
      </c>
    </row>
    <row r="24" spans="1:6" ht="15.75">
      <c r="A24" s="27" t="s">
        <v>24</v>
      </c>
      <c r="B24" s="25">
        <f>SUM(B22:B23)</f>
        <v>53659798.095</v>
      </c>
      <c r="D24" s="25">
        <f>SUM(D22:D23)</f>
        <v>30203323.36</v>
      </c>
      <c r="F24" s="3">
        <f>SUM(F22:F23)</f>
        <v>56589750</v>
      </c>
    </row>
    <row r="25" spans="1:4" ht="15.75">
      <c r="A25" s="27" t="s">
        <v>25</v>
      </c>
      <c r="B25" s="3">
        <f>'[1]CF-10'!X39</f>
        <v>0</v>
      </c>
      <c r="D25" s="25"/>
    </row>
    <row r="26" spans="1:4" ht="15.75">
      <c r="A26" s="27" t="s">
        <v>26</v>
      </c>
      <c r="B26" s="3">
        <v>0</v>
      </c>
      <c r="D26" s="25"/>
    </row>
    <row r="27" spans="1:6" ht="16.5" thickBot="1">
      <c r="A27" s="27" t="s">
        <v>27</v>
      </c>
      <c r="B27" s="28">
        <f>SUM(B24:B26)</f>
        <v>53659798.095</v>
      </c>
      <c r="D27" s="28">
        <f>SUM(D24:D26)</f>
        <v>30203323.36</v>
      </c>
      <c r="F27" s="29">
        <f>SUM(F24:F26)</f>
        <v>56589750</v>
      </c>
    </row>
    <row r="28" ht="16.5" thickTop="1">
      <c r="A28" s="30"/>
    </row>
    <row r="29" spans="1:6" ht="36" customHeight="1">
      <c r="A29" s="30" t="s">
        <v>28</v>
      </c>
      <c r="B29" s="25">
        <v>80000000</v>
      </c>
      <c r="D29" s="25">
        <v>80000000</v>
      </c>
      <c r="F29" s="3">
        <v>80000000</v>
      </c>
    </row>
    <row r="30" spans="1:7" ht="15.75">
      <c r="A30" s="30" t="s">
        <v>29</v>
      </c>
      <c r="B30" s="31">
        <f>B22/B29</f>
        <v>0.08735522618750001</v>
      </c>
      <c r="D30" s="31">
        <f>D22/D29</f>
        <v>0.090704042</v>
      </c>
      <c r="E30" s="31"/>
      <c r="F30" s="31">
        <f>F22/F29</f>
        <v>0.123969625</v>
      </c>
      <c r="G30" s="31"/>
    </row>
    <row r="32" ht="15.75">
      <c r="A32" s="32" t="s">
        <v>30</v>
      </c>
    </row>
    <row r="33" spans="1:7" ht="87.75" customHeight="1">
      <c r="A33" s="68" t="s">
        <v>78</v>
      </c>
      <c r="B33" s="68"/>
      <c r="C33" s="68"/>
      <c r="D33" s="68"/>
      <c r="E33" s="68"/>
      <c r="F33" s="68"/>
      <c r="G33" s="68"/>
    </row>
    <row r="34" ht="15.75">
      <c r="B34" s="10" t="s">
        <v>31</v>
      </c>
    </row>
    <row r="35" ht="15.75" hidden="1"/>
    <row r="36" spans="1:2" ht="16.5">
      <c r="A36" s="33" t="s">
        <v>32</v>
      </c>
      <c r="B36" s="34">
        <v>32845</v>
      </c>
    </row>
    <row r="37" spans="1:2" ht="16.5">
      <c r="A37" s="33" t="s">
        <v>33</v>
      </c>
      <c r="B37" s="34">
        <v>41736</v>
      </c>
    </row>
    <row r="38" ht="15.75">
      <c r="A38" s="32"/>
    </row>
  </sheetData>
  <mergeCells count="1">
    <mergeCell ref="A33:G33"/>
  </mergeCells>
  <printOptions/>
  <pageMargins left="0.68" right="0.75" top="1" bottom="1" header="0.5" footer="0.5"/>
  <pageSetup horizontalDpi="300" verticalDpi="300" orientation="portrait" paperSize="9" r:id="rId1"/>
  <headerFooter alignWithMargins="0">
    <oddFooter>&amp;C&amp;"Book Antiqua,Bold Italic"&amp;10This document forms part of the unaudited announcement of HeiTech Group for the period ended 31/3/2002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HEITECH PADU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FINANCE</dc:creator>
  <cp:keywords/>
  <dc:description/>
  <cp:lastModifiedBy>FINANCE</cp:lastModifiedBy>
  <cp:lastPrinted>2002-05-20T08:23:11Z</cp:lastPrinted>
  <dcterms:created xsi:type="dcterms:W3CDTF">2002-05-20T06:49:10Z</dcterms:created>
  <dcterms:modified xsi:type="dcterms:W3CDTF">2002-05-20T08:39:50Z</dcterms:modified>
  <cp:category/>
  <cp:version/>
  <cp:contentType/>
  <cp:contentStatus/>
</cp:coreProperties>
</file>